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L:\ES\WILDLIFE 2016-2020\Wildlife species\Caribou\Herd Planning\Revelstoke_Complex_Central Selkirks\indigenous communities\WORKING _GROUP\RCSTWG\data\AAC impact\"/>
    </mc:Choice>
  </mc:AlternateContent>
  <xr:revisionPtr revIDLastSave="0" documentId="13_ncr:1_{AE54441D-9E8C-472E-9131-F16904D8187F}" xr6:coauthVersionLast="47" xr6:coauthVersionMax="47" xr10:uidLastSave="{00000000-0000-0000-0000-000000000000}"/>
  <bookViews>
    <workbookView xWindow="1540" yWindow="1030" windowWidth="14400" windowHeight="7310" activeTab="1" xr2:uid="{51BAEE83-966A-46B6-9E93-9C6FCC8B1812}"/>
  </bookViews>
  <sheets>
    <sheet name="scenarios" sheetId="3" r:id="rId1"/>
    <sheet name="timber_output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5" i="1" l="1"/>
  <c r="G5" i="1" s="1"/>
  <c r="D6" i="1"/>
  <c r="E6" i="1"/>
  <c r="F7" i="1"/>
  <c r="F12" i="1"/>
  <c r="G12" i="1" s="1"/>
  <c r="F15" i="1"/>
  <c r="G15" i="1" s="1"/>
  <c r="F18" i="1"/>
  <c r="G18" i="1" s="1"/>
  <c r="F21" i="1"/>
  <c r="G21" i="1" s="1"/>
  <c r="F24" i="1"/>
  <c r="G24" i="1" s="1"/>
  <c r="F27" i="1"/>
  <c r="G27" i="1" s="1"/>
  <c r="D28" i="1"/>
  <c r="E28" i="1"/>
  <c r="F29" i="1"/>
  <c r="G29" i="1" s="1"/>
  <c r="F34" i="1"/>
  <c r="G34" i="1" s="1"/>
  <c r="F37" i="1"/>
  <c r="G37" i="1" s="1"/>
  <c r="F40" i="1"/>
  <c r="G40" i="1" s="1"/>
  <c r="F43" i="1"/>
  <c r="G43" i="1" s="1"/>
  <c r="F46" i="1"/>
  <c r="G46" i="1" s="1"/>
  <c r="D47" i="1"/>
  <c r="E47" i="1"/>
  <c r="F6" i="1" l="1"/>
  <c r="G6" i="1" s="1"/>
  <c r="F47" i="1"/>
  <c r="G47" i="1" s="1"/>
  <c r="F28" i="1"/>
  <c r="G28" i="1" s="1"/>
  <c r="G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tc={A4719C3E-38DF-4E31-B1EB-52C1FAFA2479}</author>
    <author>tc={2A83D9E2-DAAF-40F6-A9F1-72C24DB03CC0}</author>
    <author>tc={2FD3CF5A-F2B4-488D-B2F1-4F1EA89492FA}</author>
    <author>tc={EE9C7C70-F284-46FF-8883-F6F0D9D6E620}</author>
    <author>tc={553B68D7-C1F8-4F44-ADD7-135F16814F0A}</author>
    <author>tc={F4A8B277-91B7-4458-996F-EB16E4B3BC0B}</author>
    <author>tc={EF7CA4A7-5764-49BA-AFA0-41EF769F0BAF}</author>
    <author>tc={42680E4E-7A94-4DB8-B205-5E935A1235FB}</author>
    <author>tc={6A40B824-C8DF-41D3-90F1-A46D162F84A5}</author>
  </authors>
  <commentList>
    <comment ref="E3" authorId="0" shapeId="0" xr:uid="{A4719C3E-38DF-4E31-B1EB-52C1FAFA2479}">
      <text>
        <t>[Threaded comment]
Your version of Excel allows you to read this threaded comment; however, any edits to it will get removed if the file is opened in a newer version of Excel. Learn more: https://go.microsoft.com/fwlink/?linkid=870924
Comment:
    Odd result; however, I checked a few things and I believe the model is correct.  There may be something fluky about how these constraints change the harvest queue and cause the model to harvest less efficently overall.</t>
      </text>
    </comment>
    <comment ref="E12" authorId="1" shapeId="0" xr:uid="{2A83D9E2-DAAF-40F6-A9F1-72C24DB03CC0}">
      <text>
        <t>[Threaded comment]
Your version of Excel allows you to read this threaded comment; however, any edits to it will get removed if the file is opened in a newer version of Excel. Learn more: https://go.microsoft.com/fwlink/?linkid=870924
Comment:
    no low and med priority zones here</t>
      </text>
    </comment>
    <comment ref="E15" authorId="2" shapeId="0" xr:uid="{2FD3CF5A-F2B4-488D-B2F1-4F1EA89492FA}">
      <text>
        <t>[Threaded comment]
Your version of Excel allows you to read this threaded comment; however, any edits to it will get removed if the file is opened in a newer version of Excel. Learn more: https://go.microsoft.com/fwlink/?linkid=870924
Comment:
    only high priority areas here</t>
      </text>
    </comment>
    <comment ref="E16" authorId="3" shapeId="0" xr:uid="{EE9C7C70-F284-46FF-8883-F6F0D9D6E620}">
      <text>
        <t>[Threaded comment]
Your version of Excel allows you to read this threaded comment; however, any edits to it will get removed if the file is opened in a newer version of Excel. Learn more: https://go.microsoft.com/fwlink/?linkid=870924
Comment:
    only high priority areas here</t>
      </text>
    </comment>
    <comment ref="E19" authorId="4" shapeId="0" xr:uid="{553B68D7-C1F8-4F44-ADD7-135F16814F0A}">
      <text>
        <t>[Threaded comment]
Your version of Excel allows you to read this threaded comment; however, any edits to it will get removed if the file is opened in a newer version of Excel. Learn more: https://go.microsoft.com/fwlink/?linkid=870924
Comment:
    Only High priority</t>
      </text>
    </comment>
    <comment ref="E22" authorId="5" shapeId="0" xr:uid="{F4A8B277-91B7-4458-996F-EB16E4B3BC0B}">
      <text>
        <t>[Threaded comment]
Your version of Excel allows you to read this threaded comment; however, any edits to it will get removed if the file is opened in a newer version of Excel. Learn more: https://go.microsoft.com/fwlink/?linkid=870924
Comment:
    no med, or low prioirty</t>
      </text>
    </comment>
    <comment ref="E27" authorId="6" shapeId="0" xr:uid="{EF7CA4A7-5764-49BA-AFA0-41EF769F0BAF}">
      <text>
        <t>[Threaded comment]
Your version of Excel allows you to read this threaded comment; however, any edits to it will get removed if the file is opened in a newer version of Excel. Learn more: https://go.microsoft.com/fwlink/?linkid=870924
Comment:
    no med or low prioirty areas here</t>
      </text>
    </comment>
    <comment ref="E31" authorId="7" shapeId="0" xr:uid="{42680E4E-7A94-4DB8-B205-5E935A1235FB}">
      <text>
        <t>[Threaded comment]
Your version of Excel allows you to read this threaded comment; however, any edits to it will get removed if the file is opened in a newer version of Excel. Learn more: https://go.microsoft.com/fwlink/?linkid=870924
Comment:
    only low priority matrix here</t>
      </text>
    </comment>
    <comment ref="E38" authorId="8" shapeId="0" xr:uid="{6A40B824-C8DF-41D3-90F1-A46D162F84A5}">
      <text>
        <t>[Threaded comment]
Your version of Excel allows you to read this threaded comment; however, any edits to it will get removed if the file is opened in a newer version of Excel. Learn more: https://go.microsoft.com/fwlink/?linkid=870924
Comment:
    no low/med priority</t>
      </text>
    </comment>
  </commentList>
</comments>
</file>

<file path=xl/sharedStrings.xml><?xml version="1.0" encoding="utf-8"?>
<sst xmlns="http://schemas.openxmlformats.org/spreadsheetml/2006/main" count="80" uniqueCount="34">
  <si>
    <t>Herd</t>
  </si>
  <si>
    <t>TSA</t>
  </si>
  <si>
    <t>Robson Valley</t>
  </si>
  <si>
    <t>Total</t>
  </si>
  <si>
    <t>Kamloops</t>
  </si>
  <si>
    <t>Groundhog</t>
  </si>
  <si>
    <t>Columbia North</t>
  </si>
  <si>
    <t>Golden</t>
  </si>
  <si>
    <t>Revelstoke</t>
  </si>
  <si>
    <t>Okanagan</t>
  </si>
  <si>
    <t>Arrow</t>
  </si>
  <si>
    <t>Central Selkirks</t>
  </si>
  <si>
    <t>Kootenay Lake</t>
  </si>
  <si>
    <t>TFL23</t>
  </si>
  <si>
    <t>TFL14</t>
  </si>
  <si>
    <t>TFL56</t>
  </si>
  <si>
    <t>TFL55</t>
  </si>
  <si>
    <r>
      <t>Volume (m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</t>
    </r>
  </si>
  <si>
    <t>Cascadia Kootenay</t>
  </si>
  <si>
    <t>Scenario</t>
  </si>
  <si>
    <t>Name</t>
  </si>
  <si>
    <t>Description</t>
  </si>
  <si>
    <t>3a</t>
  </si>
  <si>
    <t>Business-as-Usual</t>
  </si>
  <si>
    <t>No additional contraints</t>
  </si>
  <si>
    <t>BAU (4)</t>
  </si>
  <si>
    <t>High/Med/Low Priority</t>
  </si>
  <si>
    <t>High/Med/Low Priority (3a)</t>
  </si>
  <si>
    <t xml:space="preserve">No harvest in prioritized stand types (i.e., old forest + recruit forest + 500m buffer around old and recruit) in high/medium/low priority core areas; Harvest up to ~15% disturbance of forested area (unbuffered) in high/medium/low priority matrix </t>
  </si>
  <si>
    <t>Core Volume</t>
  </si>
  <si>
    <t>Matrix Volume</t>
  </si>
  <si>
    <t>TSA/TFL Volume</t>
  </si>
  <si>
    <t>Volume difference  (m3)</t>
  </si>
  <si>
    <t>Percent difference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</si>
</sst>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2">
    <xf numFmtId="0" fontId="0" fillId="0" borderId="0" xfId="0"/>
    <xf numFmtId="164" fontId="0" fillId="0" borderId="3" xfId="1" applyNumberFormat="1" applyFont="1" applyBorder="1"/>
    <xf numFmtId="0" fontId="0" fillId="0" borderId="0" xfId="0" applyBorder="1"/>
    <xf numFmtId="164" fontId="0" fillId="0" borderId="0" xfId="1" applyNumberFormat="1" applyFont="1" applyBorder="1"/>
    <xf numFmtId="0" fontId="3" fillId="2" borderId="1" xfId="0" applyFont="1" applyFill="1" applyBorder="1"/>
    <xf numFmtId="164" fontId="3" fillId="2" borderId="1" xfId="1" applyNumberFormat="1" applyFont="1" applyFill="1" applyBorder="1"/>
    <xf numFmtId="1" fontId="3" fillId="2" borderId="1" xfId="0" applyNumberFormat="1" applyFont="1" applyFill="1" applyBorder="1" applyAlignment="1">
      <alignment horizontal="center" vertical="center"/>
    </xf>
    <xf numFmtId="0" fontId="0" fillId="0" borderId="0" xfId="0"/>
    <xf numFmtId="0" fontId="0" fillId="0" borderId="2" xfId="0" applyBorder="1"/>
    <xf numFmtId="0" fontId="0" fillId="0" borderId="2" xfId="0" applyBorder="1" applyAlignment="1">
      <alignment horizontal="center" vertical="center"/>
    </xf>
    <xf numFmtId="164" fontId="0" fillId="0" borderId="0" xfId="1" applyNumberFormat="1" applyFont="1"/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164" fontId="3" fillId="2" borderId="0" xfId="1" applyNumberFormat="1" applyFont="1" applyFill="1" applyBorder="1"/>
    <xf numFmtId="1" fontId="3" fillId="2" borderId="0" xfId="0" applyNumberFormat="1" applyFont="1" applyFill="1" applyBorder="1" applyAlignment="1">
      <alignment horizontal="center" vertical="center"/>
    </xf>
    <xf numFmtId="164" fontId="1" fillId="0" borderId="0" xfId="1" applyNumberFormat="1" applyFont="1" applyFill="1" applyBorder="1"/>
    <xf numFmtId="164" fontId="1" fillId="0" borderId="3" xfId="1" applyNumberFormat="1" applyFont="1" applyFill="1" applyBorder="1"/>
    <xf numFmtId="164" fontId="0" fillId="0" borderId="0" xfId="1" applyNumberFormat="1" applyFont="1" applyFill="1" applyBorder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3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3" xfId="0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wrapText="1"/>
    </xf>
    <xf numFmtId="164" fontId="1" fillId="3" borderId="0" xfId="1" applyNumberFormat="1" applyFont="1" applyFill="1" applyBorder="1"/>
    <xf numFmtId="164" fontId="0" fillId="3" borderId="0" xfId="1" applyNumberFormat="1" applyFont="1" applyFill="1" applyBorder="1"/>
  </cellXfs>
  <cellStyles count="3">
    <cellStyle name="Comma" xfId="1" builtinId="3"/>
    <cellStyle name="Comma 2" xfId="2" xr:uid="{63A88F80-B1D7-4EFD-8774-A2E885C4992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uhly, Tyler FLNR:EX" id="{71D729D4-0372-42D1-B44B-98464B316138}" userId="S::Tyler.Muhly@gov.bc.ca::04a7e529-d97c-4376-871a-06b57df7a195" providerId="AD"/>
  <person displayName="Lochhead, Kyle FLNR:EX" id="{C0C19F58-090E-4A75-B363-3A3E404C0C12}" userId="S::Kyle.Lochhead@gov.bc.ca::23488d4b-62a8-48c8-bc5e-3b3469e5bb2e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3" dT="2021-03-18T19:23:36.00" personId="{71D729D4-0372-42D1-B44B-98464B316138}" id="{A4719C3E-38DF-4E31-B1EB-52C1FAFA2479}">
    <text>Odd result; however, I checked a few things and I believe the model is correct.  There may be something fluky about how these constraints change the harvest queue and cause the model to harvest less efficently overall.</text>
  </threadedComment>
  <threadedComment ref="E12" dT="2021-03-18T15:27:11.75" personId="{71D729D4-0372-42D1-B44B-98464B316138}" id="{2A83D9E2-DAAF-40F6-A9F1-72C24DB03CC0}">
    <text>no low and med priority zones here</text>
  </threadedComment>
  <threadedComment ref="E15" dT="2021-03-18T19:26:42.85" personId="{71D729D4-0372-42D1-B44B-98464B316138}" id="{2FD3CF5A-F2B4-488D-B2F1-4F1EA89492FA}">
    <text>only high priority areas here</text>
  </threadedComment>
  <threadedComment ref="E16" dT="2021-03-21T03:32:37.17" personId="{C0C19F58-090E-4A75-B363-3A3E404C0C12}" id="{EE9C7C70-F284-46FF-8883-F6F0D9D6E620}">
    <text>only high priority areas here</text>
  </threadedComment>
  <threadedComment ref="E19" dT="2021-03-20T17:28:47.43" personId="{C0C19F58-090E-4A75-B363-3A3E404C0C12}" id="{553B68D7-C1F8-4F44-ADD7-135F16814F0A}">
    <text>Only High priority</text>
  </threadedComment>
  <threadedComment ref="E22" dT="2021-03-23T17:10:54.54" personId="{C0C19F58-090E-4A75-B363-3A3E404C0C12}" id="{F4A8B277-91B7-4458-996F-EB16E4B3BC0B}">
    <text>no med, or low prioirty</text>
  </threadedComment>
  <threadedComment ref="E27" dT="2021-03-18T23:55:15.76" personId="{71D729D4-0372-42D1-B44B-98464B316138}" id="{EF7CA4A7-5764-49BA-AFA0-41EF769F0BAF}">
    <text>no med or low prioirty areas here</text>
  </threadedComment>
  <threadedComment ref="E31" dT="2021-03-18T18:06:21.17" personId="{71D729D4-0372-42D1-B44B-98464B316138}" id="{42680E4E-7A94-4DB8-B205-5E935A1235FB}">
    <text>only low priority matrix here</text>
  </threadedComment>
  <threadedComment ref="E38" dT="2021-03-23T22:08:47.69" personId="{C0C19F58-090E-4A75-B363-3A3E404C0C12}" id="{6A40B824-C8DF-41D3-90F1-A46D162F84A5}">
    <text>no low/med priority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2725B-2885-4AF6-B6AB-2EF2CE67851A}">
  <dimension ref="B1:G3"/>
  <sheetViews>
    <sheetView topLeftCell="B1" workbookViewId="0">
      <selection activeCell="C5" sqref="C5"/>
    </sheetView>
  </sheetViews>
  <sheetFormatPr defaultRowHeight="14.5" x14ac:dyDescent="0.35"/>
  <cols>
    <col min="2" max="2" width="10.453125" customWidth="1"/>
    <col min="3" max="3" width="20.7265625" bestFit="1" customWidth="1"/>
    <col min="4" max="4" width="52.7265625" bestFit="1" customWidth="1"/>
  </cols>
  <sheetData>
    <row r="1" spans="2:7" s="7" customFormat="1" x14ac:dyDescent="0.35">
      <c r="B1" s="7" t="s">
        <v>19</v>
      </c>
      <c r="C1" s="7" t="s">
        <v>20</v>
      </c>
      <c r="D1" s="7" t="s">
        <v>21</v>
      </c>
    </row>
    <row r="2" spans="2:7" s="7" customFormat="1" ht="41.5" customHeight="1" x14ac:dyDescent="0.35">
      <c r="B2" s="12" t="s">
        <v>22</v>
      </c>
      <c r="C2" s="7" t="s">
        <v>26</v>
      </c>
      <c r="D2" s="29" t="s">
        <v>28</v>
      </c>
      <c r="E2" s="29"/>
      <c r="F2" s="29"/>
      <c r="G2" s="29"/>
    </row>
    <row r="3" spans="2:7" x14ac:dyDescent="0.35">
      <c r="B3">
        <v>4</v>
      </c>
      <c r="C3" t="s">
        <v>23</v>
      </c>
      <c r="D3" t="s">
        <v>24</v>
      </c>
    </row>
  </sheetData>
  <mergeCells count="1">
    <mergeCell ref="D2:G2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79A7B-90D6-444E-AB72-50FF597E2BF2}">
  <dimension ref="A1:G47"/>
  <sheetViews>
    <sheetView tabSelected="1" zoomScaleNormal="10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F9" sqref="F9"/>
    </sheetView>
  </sheetViews>
  <sheetFormatPr defaultRowHeight="14.5" x14ac:dyDescent="0.35"/>
  <cols>
    <col min="1" max="1" width="16.1796875" bestFit="1" customWidth="1"/>
    <col min="2" max="2" width="21.6328125" customWidth="1"/>
    <col min="3" max="3" width="23.453125" style="7" customWidth="1"/>
    <col min="4" max="5" width="13.81640625" bestFit="1" customWidth="1"/>
    <col min="6" max="6" width="20.6328125" customWidth="1"/>
    <col min="7" max="7" width="25.81640625" style="7" bestFit="1" customWidth="1"/>
  </cols>
  <sheetData>
    <row r="1" spans="1:7" x14ac:dyDescent="0.35">
      <c r="D1" s="28" t="s">
        <v>17</v>
      </c>
      <c r="E1" s="28"/>
      <c r="F1" s="19" t="s">
        <v>32</v>
      </c>
      <c r="G1" s="19" t="s">
        <v>33</v>
      </c>
    </row>
    <row r="2" spans="1:7" x14ac:dyDescent="0.35">
      <c r="A2" s="8" t="s">
        <v>0</v>
      </c>
      <c r="B2" s="8" t="s">
        <v>1</v>
      </c>
      <c r="C2" s="8"/>
      <c r="D2" s="9" t="s">
        <v>25</v>
      </c>
      <c r="E2" s="9" t="s">
        <v>27</v>
      </c>
      <c r="F2" s="13" t="s">
        <v>27</v>
      </c>
      <c r="G2" s="13" t="s">
        <v>27</v>
      </c>
    </row>
    <row r="3" spans="1:7" s="7" customFormat="1" x14ac:dyDescent="0.35">
      <c r="A3" s="23" t="s">
        <v>5</v>
      </c>
      <c r="B3" s="26" t="s">
        <v>4</v>
      </c>
      <c r="C3" s="2" t="s">
        <v>29</v>
      </c>
      <c r="D3" s="17">
        <v>46757.87</v>
      </c>
      <c r="E3" s="30">
        <v>1841</v>
      </c>
      <c r="F3" s="14"/>
      <c r="G3" s="15"/>
    </row>
    <row r="4" spans="1:7" s="7" customFormat="1" x14ac:dyDescent="0.35">
      <c r="A4" s="24"/>
      <c r="B4" s="22"/>
      <c r="C4" s="2" t="s">
        <v>30</v>
      </c>
      <c r="D4" s="16">
        <v>173481.9</v>
      </c>
      <c r="E4" s="30">
        <v>48489</v>
      </c>
      <c r="F4" s="14"/>
      <c r="G4" s="15"/>
    </row>
    <row r="5" spans="1:7" x14ac:dyDescent="0.35">
      <c r="A5" s="24"/>
      <c r="B5" s="22"/>
      <c r="C5" s="2" t="s">
        <v>31</v>
      </c>
      <c r="D5" s="10">
        <v>1500000</v>
      </c>
      <c r="E5" s="31">
        <v>1245669</v>
      </c>
      <c r="F5" s="3">
        <f>E5-D5</f>
        <v>-254331</v>
      </c>
      <c r="G5" s="11">
        <f>(F5/D5)*100</f>
        <v>-16.955400000000001</v>
      </c>
    </row>
    <row r="6" spans="1:7" x14ac:dyDescent="0.35">
      <c r="A6" s="25"/>
      <c r="B6" s="4" t="s">
        <v>3</v>
      </c>
      <c r="C6" s="4" t="s">
        <v>3</v>
      </c>
      <c r="D6" s="5">
        <f t="shared" ref="D6:E6" si="0">D5</f>
        <v>1500000</v>
      </c>
      <c r="E6" s="5">
        <f t="shared" si="0"/>
        <v>1245669</v>
      </c>
      <c r="F6" s="5">
        <f>F5</f>
        <v>-254331</v>
      </c>
      <c r="G6" s="6">
        <f>(F6/D6)*100</f>
        <v>-16.955400000000001</v>
      </c>
    </row>
    <row r="7" spans="1:7" x14ac:dyDescent="0.35">
      <c r="A7" s="21" t="s">
        <v>6</v>
      </c>
      <c r="B7" s="21" t="s">
        <v>2</v>
      </c>
      <c r="C7" s="2" t="s">
        <v>29</v>
      </c>
      <c r="D7" s="10">
        <v>2050.1930000000002</v>
      </c>
      <c r="E7" s="3">
        <v>233.78049999999999</v>
      </c>
      <c r="F7" s="1">
        <f>E7-D9</f>
        <v>-279766.21950000001</v>
      </c>
      <c r="G7" s="11">
        <f>(F7/D9)*100</f>
        <v>-99.916506964285716</v>
      </c>
    </row>
    <row r="8" spans="1:7" s="7" customFormat="1" x14ac:dyDescent="0.35">
      <c r="A8" s="20"/>
      <c r="B8" s="20"/>
      <c r="C8" s="2" t="s">
        <v>30</v>
      </c>
      <c r="D8" s="3">
        <v>6905.9679999999998</v>
      </c>
      <c r="E8" s="3">
        <v>3963.8870000000002</v>
      </c>
      <c r="F8" s="3"/>
      <c r="G8" s="11"/>
    </row>
    <row r="9" spans="1:7" s="7" customFormat="1" x14ac:dyDescent="0.35">
      <c r="A9" s="20"/>
      <c r="B9" s="20"/>
      <c r="C9" s="2" t="s">
        <v>31</v>
      </c>
      <c r="D9" s="18">
        <v>280000</v>
      </c>
      <c r="E9" s="18">
        <v>279750.00698050513</v>
      </c>
      <c r="F9" s="3"/>
      <c r="G9" s="11"/>
    </row>
    <row r="10" spans="1:7" s="7" customFormat="1" x14ac:dyDescent="0.35">
      <c r="A10" s="20"/>
      <c r="B10" s="22" t="s">
        <v>7</v>
      </c>
      <c r="C10" s="2" t="s">
        <v>29</v>
      </c>
      <c r="D10" s="18">
        <v>39302.57</v>
      </c>
      <c r="E10" s="3">
        <v>4069.5569999999998</v>
      </c>
      <c r="F10" s="3"/>
      <c r="G10" s="11"/>
    </row>
    <row r="11" spans="1:7" s="7" customFormat="1" x14ac:dyDescent="0.35">
      <c r="A11" s="20"/>
      <c r="B11" s="22"/>
      <c r="C11" s="2" t="s">
        <v>30</v>
      </c>
      <c r="D11" s="18">
        <v>4088.5360000000001</v>
      </c>
      <c r="E11" s="3">
        <v>3057.3040000000001</v>
      </c>
      <c r="F11" s="3"/>
      <c r="G11" s="11"/>
    </row>
    <row r="12" spans="1:7" x14ac:dyDescent="0.35">
      <c r="A12" s="20"/>
      <c r="B12" s="22"/>
      <c r="C12" s="2" t="s">
        <v>31</v>
      </c>
      <c r="D12" s="3">
        <v>465000</v>
      </c>
      <c r="E12" s="3">
        <v>417620</v>
      </c>
      <c r="F12" s="3">
        <f>E12-D12</f>
        <v>-47380</v>
      </c>
      <c r="G12" s="11">
        <f>(F12/D12)*100</f>
        <v>-10.189247311827957</v>
      </c>
    </row>
    <row r="13" spans="1:7" s="7" customFormat="1" x14ac:dyDescent="0.35">
      <c r="A13" s="20"/>
      <c r="B13" s="20" t="s">
        <v>8</v>
      </c>
      <c r="C13" s="2" t="s">
        <v>29</v>
      </c>
      <c r="D13" s="3">
        <v>87591.99</v>
      </c>
      <c r="E13" s="3">
        <v>12319.44</v>
      </c>
      <c r="F13" s="3"/>
      <c r="G13" s="11"/>
    </row>
    <row r="14" spans="1:7" s="7" customFormat="1" x14ac:dyDescent="0.35">
      <c r="A14" s="20"/>
      <c r="B14" s="20"/>
      <c r="C14" s="2" t="s">
        <v>30</v>
      </c>
      <c r="D14" s="3">
        <v>5874.5469999999996</v>
      </c>
      <c r="E14" s="3">
        <v>3019</v>
      </c>
      <c r="F14" s="3"/>
      <c r="G14" s="11"/>
    </row>
    <row r="15" spans="1:7" x14ac:dyDescent="0.35">
      <c r="A15" s="20"/>
      <c r="B15" s="20"/>
      <c r="C15" s="2" t="s">
        <v>31</v>
      </c>
      <c r="D15" s="3">
        <v>210000</v>
      </c>
      <c r="E15" s="3">
        <v>122008</v>
      </c>
      <c r="F15" s="3">
        <f>E15-D15</f>
        <v>-87992</v>
      </c>
      <c r="G15" s="11">
        <f>(F15/D15)*100</f>
        <v>-41.900952380952383</v>
      </c>
    </row>
    <row r="16" spans="1:7" s="7" customFormat="1" x14ac:dyDescent="0.35">
      <c r="A16" s="20"/>
      <c r="B16" s="20" t="s">
        <v>4</v>
      </c>
      <c r="C16" s="2" t="s">
        <v>29</v>
      </c>
      <c r="D16" s="3">
        <v>10283.3101479338</v>
      </c>
      <c r="E16" s="3">
        <v>476.81888107250001</v>
      </c>
      <c r="F16" s="3"/>
      <c r="G16" s="11"/>
    </row>
    <row r="17" spans="1:7" s="7" customFormat="1" x14ac:dyDescent="0.35">
      <c r="A17" s="20"/>
      <c r="B17" s="20"/>
      <c r="C17" s="2" t="s">
        <v>30</v>
      </c>
      <c r="D17" s="3">
        <v>101984.435956873</v>
      </c>
      <c r="E17" s="3">
        <v>19204.7618261637</v>
      </c>
      <c r="F17" s="3"/>
      <c r="G17" s="11"/>
    </row>
    <row r="18" spans="1:7" x14ac:dyDescent="0.35">
      <c r="A18" s="20"/>
      <c r="B18" s="20"/>
      <c r="C18" s="2" t="s">
        <v>31</v>
      </c>
      <c r="D18" s="10">
        <v>1500000</v>
      </c>
      <c r="E18" s="3">
        <v>1364280.17211125</v>
      </c>
      <c r="F18" s="3">
        <f>E18-D18</f>
        <v>-135719.82788875001</v>
      </c>
      <c r="G18" s="11">
        <f>(F18/D18)*100</f>
        <v>-9.0479885259166668</v>
      </c>
    </row>
    <row r="19" spans="1:7" s="7" customFormat="1" x14ac:dyDescent="0.35">
      <c r="A19" s="20"/>
      <c r="B19" s="20" t="s">
        <v>9</v>
      </c>
      <c r="C19" s="2" t="s">
        <v>29</v>
      </c>
      <c r="D19" s="3">
        <v>32676.628974448598</v>
      </c>
      <c r="E19" s="3">
        <v>1700.11269500964</v>
      </c>
      <c r="F19" s="3"/>
      <c r="G19" s="11"/>
    </row>
    <row r="20" spans="1:7" s="7" customFormat="1" x14ac:dyDescent="0.35">
      <c r="A20" s="20"/>
      <c r="B20" s="20"/>
      <c r="C20" s="2" t="s">
        <v>30</v>
      </c>
      <c r="D20" s="3">
        <v>83283.626100937094</v>
      </c>
      <c r="E20" s="3">
        <v>25398.479067197899</v>
      </c>
      <c r="F20" s="3"/>
      <c r="G20" s="11"/>
    </row>
    <row r="21" spans="1:7" x14ac:dyDescent="0.35">
      <c r="A21" s="20"/>
      <c r="B21" s="20"/>
      <c r="C21" s="2" t="s">
        <v>31</v>
      </c>
      <c r="D21" s="3">
        <v>1400000</v>
      </c>
      <c r="E21" s="3">
        <v>1283447.9190390301</v>
      </c>
      <c r="F21" s="3">
        <f>E21-D21</f>
        <v>-116552.08096096991</v>
      </c>
      <c r="G21" s="11">
        <f>(F21/D21)*100</f>
        <v>-8.325148640069278</v>
      </c>
    </row>
    <row r="22" spans="1:7" s="7" customFormat="1" x14ac:dyDescent="0.35">
      <c r="A22" s="20"/>
      <c r="B22" s="20" t="s">
        <v>16</v>
      </c>
      <c r="C22" s="2" t="s">
        <v>29</v>
      </c>
      <c r="D22" s="3">
        <v>34505.488077853501</v>
      </c>
      <c r="E22" s="3">
        <v>5765.4333190480202</v>
      </c>
      <c r="F22" s="3"/>
      <c r="G22" s="11"/>
    </row>
    <row r="23" spans="1:7" s="7" customFormat="1" x14ac:dyDescent="0.35">
      <c r="A23" s="20"/>
      <c r="B23" s="20"/>
      <c r="C23" s="2" t="s">
        <v>30</v>
      </c>
      <c r="D23" s="3">
        <v>19868.649894133501</v>
      </c>
      <c r="E23" s="3">
        <v>6075.3549022286397</v>
      </c>
      <c r="F23" s="3"/>
      <c r="G23" s="11"/>
    </row>
    <row r="24" spans="1:7" x14ac:dyDescent="0.35">
      <c r="A24" s="20"/>
      <c r="B24" s="20"/>
      <c r="C24" s="2" t="s">
        <v>31</v>
      </c>
      <c r="D24" s="3">
        <v>59962.183948229504</v>
      </c>
      <c r="E24" s="3">
        <v>16545.323916192701</v>
      </c>
      <c r="F24" s="3">
        <f>E24-D24</f>
        <v>-43416.860032036799</v>
      </c>
      <c r="G24" s="11">
        <f>(F24/D24)*100</f>
        <v>-72.407069211358774</v>
      </c>
    </row>
    <row r="25" spans="1:7" s="7" customFormat="1" x14ac:dyDescent="0.35">
      <c r="A25" s="20"/>
      <c r="B25" s="20" t="s">
        <v>15</v>
      </c>
      <c r="C25" s="2" t="s">
        <v>29</v>
      </c>
      <c r="D25" s="3">
        <v>10899.83</v>
      </c>
      <c r="E25" s="3">
        <v>1128.3789999999999</v>
      </c>
      <c r="F25" s="3"/>
      <c r="G25" s="11"/>
    </row>
    <row r="26" spans="1:7" s="7" customFormat="1" x14ac:dyDescent="0.35">
      <c r="A26" s="20"/>
      <c r="B26" s="20"/>
      <c r="C26" s="2" t="s">
        <v>30</v>
      </c>
      <c r="D26" s="3">
        <v>4224.0919999999996</v>
      </c>
      <c r="E26" s="3">
        <v>1364.335</v>
      </c>
      <c r="F26" s="3"/>
      <c r="G26" s="11"/>
    </row>
    <row r="27" spans="1:7" x14ac:dyDescent="0.35">
      <c r="A27" s="20"/>
      <c r="B27" s="20"/>
      <c r="C27" s="2" t="s">
        <v>31</v>
      </c>
      <c r="D27" s="3">
        <v>45000</v>
      </c>
      <c r="E27" s="3">
        <v>30428</v>
      </c>
      <c r="F27" s="3">
        <f>E27-D27</f>
        <v>-14572</v>
      </c>
      <c r="G27" s="11">
        <f>(F27/D27)*100</f>
        <v>-32.382222222222225</v>
      </c>
    </row>
    <row r="28" spans="1:7" x14ac:dyDescent="0.35">
      <c r="A28" s="27"/>
      <c r="B28" s="4" t="s">
        <v>3</v>
      </c>
      <c r="C28" s="4"/>
      <c r="D28" s="5">
        <f>D9+D12+D15+D18+D21+D24+D27</f>
        <v>3959962.1839482295</v>
      </c>
      <c r="E28" s="5">
        <f>E7+E12+E15+E18+E21+E24+E27</f>
        <v>3234563.1955664726</v>
      </c>
      <c r="F28" s="5">
        <f>F7+F12+F15+F18+F21+F24+F27</f>
        <v>-725398.9883817567</v>
      </c>
      <c r="G28" s="6">
        <f>(F28/D28)*100</f>
        <v>-18.318331203317374</v>
      </c>
    </row>
    <row r="29" spans="1:7" x14ac:dyDescent="0.35">
      <c r="A29" s="21" t="s">
        <v>11</v>
      </c>
      <c r="B29" s="21" t="s">
        <v>7</v>
      </c>
      <c r="C29" s="2" t="s">
        <v>29</v>
      </c>
      <c r="D29">
        <v>0</v>
      </c>
      <c r="E29" s="1">
        <v>0</v>
      </c>
      <c r="F29" s="1">
        <f>E29-D31</f>
        <v>-465000</v>
      </c>
      <c r="G29" s="11">
        <f>(F29/D31)*100</f>
        <v>-100</v>
      </c>
    </row>
    <row r="30" spans="1:7" s="7" customFormat="1" x14ac:dyDescent="0.35">
      <c r="A30" s="20"/>
      <c r="B30" s="20"/>
      <c r="C30" s="2" t="s">
        <v>30</v>
      </c>
      <c r="D30" s="3">
        <v>37437.08</v>
      </c>
      <c r="E30" s="3">
        <v>13305.95</v>
      </c>
      <c r="F30" s="3"/>
      <c r="G30" s="11"/>
    </row>
    <row r="31" spans="1:7" s="7" customFormat="1" x14ac:dyDescent="0.35">
      <c r="A31" s="20"/>
      <c r="B31" s="20"/>
      <c r="C31" s="2" t="s">
        <v>31</v>
      </c>
      <c r="D31" s="3">
        <v>465000</v>
      </c>
      <c r="E31" s="3">
        <v>430165</v>
      </c>
      <c r="F31" s="3"/>
      <c r="G31" s="11"/>
    </row>
    <row r="32" spans="1:7" s="7" customFormat="1" x14ac:dyDescent="0.35">
      <c r="A32" s="20"/>
      <c r="B32" s="20" t="s">
        <v>12</v>
      </c>
      <c r="C32" s="2" t="s">
        <v>29</v>
      </c>
      <c r="D32" s="3">
        <v>13511.4711919622</v>
      </c>
      <c r="E32" s="3">
        <v>203.85194822781699</v>
      </c>
      <c r="F32" s="3"/>
      <c r="G32" s="11"/>
    </row>
    <row r="33" spans="1:7" s="7" customFormat="1" x14ac:dyDescent="0.35">
      <c r="A33" s="20"/>
      <c r="B33" s="20"/>
      <c r="C33" s="2" t="s">
        <v>30</v>
      </c>
      <c r="D33" s="3">
        <v>68712.427524055805</v>
      </c>
      <c r="E33" s="3">
        <v>64945.894019390798</v>
      </c>
      <c r="F33" s="3"/>
      <c r="G33" s="11"/>
    </row>
    <row r="34" spans="1:7" x14ac:dyDescent="0.35">
      <c r="A34" s="20"/>
      <c r="B34" s="20"/>
      <c r="C34" s="2" t="s">
        <v>31</v>
      </c>
      <c r="D34" s="3">
        <v>544965.07774264901</v>
      </c>
      <c r="E34" s="3">
        <v>526098.230144114</v>
      </c>
      <c r="F34" s="3">
        <f>E34-D34</f>
        <v>-18866.847598535009</v>
      </c>
      <c r="G34" s="11">
        <f>(F34/D34)*100</f>
        <v>-3.4620287370862637</v>
      </c>
    </row>
    <row r="35" spans="1:7" s="7" customFormat="1" x14ac:dyDescent="0.35">
      <c r="A35" s="20"/>
      <c r="B35" s="20" t="s">
        <v>10</v>
      </c>
      <c r="C35" s="2" t="s">
        <v>29</v>
      </c>
      <c r="D35" s="3">
        <v>689.86256516046103</v>
      </c>
      <c r="E35" s="3">
        <v>58.197639160402602</v>
      </c>
      <c r="F35" s="3"/>
      <c r="G35" s="11"/>
    </row>
    <row r="36" spans="1:7" s="7" customFormat="1" x14ac:dyDescent="0.35">
      <c r="A36" s="20"/>
      <c r="B36" s="20"/>
      <c r="C36" s="2" t="s">
        <v>30</v>
      </c>
      <c r="D36" s="3">
        <v>31247.750858888499</v>
      </c>
      <c r="E36" s="3">
        <v>31682.316980528401</v>
      </c>
      <c r="F36" s="3"/>
      <c r="G36" s="11"/>
    </row>
    <row r="37" spans="1:7" x14ac:dyDescent="0.35">
      <c r="A37" s="20"/>
      <c r="B37" s="20"/>
      <c r="C37" s="2" t="s">
        <v>31</v>
      </c>
      <c r="D37" s="3">
        <v>380000</v>
      </c>
      <c r="E37" s="3">
        <v>380000</v>
      </c>
      <c r="F37" s="3">
        <f>E37-D37</f>
        <v>0</v>
      </c>
      <c r="G37" s="11">
        <f>(F37/D37)*100</f>
        <v>0</v>
      </c>
    </row>
    <row r="38" spans="1:7" s="7" customFormat="1" x14ac:dyDescent="0.35">
      <c r="A38" s="20"/>
      <c r="B38" s="20" t="s">
        <v>18</v>
      </c>
      <c r="C38" s="2" t="s">
        <v>29</v>
      </c>
      <c r="D38" s="3">
        <v>11233.6419539894</v>
      </c>
      <c r="E38" s="3">
        <v>410.13360647161397</v>
      </c>
      <c r="F38" s="3"/>
      <c r="G38" s="11"/>
    </row>
    <row r="39" spans="1:7" s="7" customFormat="1" x14ac:dyDescent="0.35">
      <c r="A39" s="20"/>
      <c r="B39" s="20"/>
      <c r="C39" s="2" t="s">
        <v>30</v>
      </c>
      <c r="D39" s="3">
        <v>846.41313171399497</v>
      </c>
      <c r="E39" s="3">
        <v>853.71173485018903</v>
      </c>
      <c r="F39" s="3"/>
      <c r="G39" s="11"/>
    </row>
    <row r="40" spans="1:7" x14ac:dyDescent="0.35">
      <c r="A40" s="20"/>
      <c r="B40" s="20"/>
      <c r="C40" s="2" t="s">
        <v>31</v>
      </c>
      <c r="D40" s="3">
        <v>95000</v>
      </c>
      <c r="E40" s="3">
        <v>83088.038798101901</v>
      </c>
      <c r="F40" s="3">
        <f>E40-D40</f>
        <v>-11911.961201898099</v>
      </c>
      <c r="G40" s="11">
        <f>(F40/D40)*100</f>
        <v>-12.53890652831379</v>
      </c>
    </row>
    <row r="41" spans="1:7" s="7" customFormat="1" x14ac:dyDescent="0.35">
      <c r="A41" s="20"/>
      <c r="B41" s="20" t="s">
        <v>13</v>
      </c>
      <c r="C41" s="2" t="s">
        <v>29</v>
      </c>
      <c r="D41" s="3">
        <v>10016.1574633327</v>
      </c>
      <c r="E41" s="3">
        <v>120.586265452333</v>
      </c>
      <c r="F41" s="3"/>
      <c r="G41" s="11"/>
    </row>
    <row r="42" spans="1:7" s="7" customFormat="1" x14ac:dyDescent="0.35">
      <c r="A42" s="20"/>
      <c r="B42" s="20"/>
      <c r="C42" s="2" t="s">
        <v>30</v>
      </c>
      <c r="D42" s="3">
        <v>70878.492053260605</v>
      </c>
      <c r="E42" s="3">
        <v>68144.233851537094</v>
      </c>
      <c r="F42" s="3"/>
      <c r="G42" s="11"/>
    </row>
    <row r="43" spans="1:7" x14ac:dyDescent="0.35">
      <c r="A43" s="20"/>
      <c r="B43" s="20"/>
      <c r="C43" s="2" t="s">
        <v>31</v>
      </c>
      <c r="D43" s="3">
        <v>494972.12799354998</v>
      </c>
      <c r="E43" s="3">
        <v>479676.85496143397</v>
      </c>
      <c r="F43" s="3">
        <f>E43-D43</f>
        <v>-15295.273032116005</v>
      </c>
      <c r="G43" s="11">
        <f>(F43/D43)*100</f>
        <v>-3.0901281440063872</v>
      </c>
    </row>
    <row r="44" spans="1:7" s="7" customFormat="1" x14ac:dyDescent="0.35">
      <c r="A44" s="20"/>
      <c r="B44" s="20" t="s">
        <v>14</v>
      </c>
      <c r="C44" s="2" t="s">
        <v>29</v>
      </c>
      <c r="D44" s="3">
        <v>1337.0267428571401</v>
      </c>
      <c r="E44" s="3">
        <v>0</v>
      </c>
      <c r="F44" s="3"/>
      <c r="G44" s="11"/>
    </row>
    <row r="45" spans="1:7" s="7" customFormat="1" x14ac:dyDescent="0.35">
      <c r="A45" s="20"/>
      <c r="B45" s="20"/>
      <c r="C45" s="2" t="s">
        <v>30</v>
      </c>
      <c r="D45" s="3">
        <v>50902.84332</v>
      </c>
      <c r="E45" s="3">
        <v>16654.579995</v>
      </c>
      <c r="F45" s="3"/>
      <c r="G45" s="11"/>
    </row>
    <row r="46" spans="1:7" x14ac:dyDescent="0.35">
      <c r="A46" s="20"/>
      <c r="B46" s="20"/>
      <c r="C46" s="2" t="s">
        <v>31</v>
      </c>
      <c r="D46" s="3">
        <v>140000</v>
      </c>
      <c r="E46" s="3">
        <v>105056.93211050901</v>
      </c>
      <c r="F46" s="3">
        <f>E46-D46</f>
        <v>-34943.067889490994</v>
      </c>
      <c r="G46" s="11">
        <f>(F46/D46)*100</f>
        <v>-24.959334206779282</v>
      </c>
    </row>
    <row r="47" spans="1:7" x14ac:dyDescent="0.35">
      <c r="A47" s="27"/>
      <c r="B47" s="4" t="s">
        <v>3</v>
      </c>
      <c r="C47" s="4"/>
      <c r="D47" s="5">
        <f>D31+D34+D37+D40+D43+D46</f>
        <v>2119937.2057361989</v>
      </c>
      <c r="E47" s="5">
        <f>E29+E34+E37+E40+E43+E46</f>
        <v>1573920.0560141588</v>
      </c>
      <c r="F47" s="5">
        <f>F29+F34+F37+F40+F43+F46</f>
        <v>-546017.14972204017</v>
      </c>
      <c r="G47" s="6">
        <f>(F47/D47)*100</f>
        <v>-25.756288829905351</v>
      </c>
    </row>
  </sheetData>
  <mergeCells count="18">
    <mergeCell ref="A7:A28"/>
    <mergeCell ref="A29:A47"/>
    <mergeCell ref="D1:E1"/>
    <mergeCell ref="A3:A6"/>
    <mergeCell ref="B3:B5"/>
    <mergeCell ref="B7:B9"/>
    <mergeCell ref="B10:B12"/>
    <mergeCell ref="B13:B15"/>
    <mergeCell ref="B16:B18"/>
    <mergeCell ref="B19:B21"/>
    <mergeCell ref="B22:B24"/>
    <mergeCell ref="B25:B27"/>
    <mergeCell ref="B29:B31"/>
    <mergeCell ref="B32:B34"/>
    <mergeCell ref="B35:B37"/>
    <mergeCell ref="B38:B40"/>
    <mergeCell ref="B41:B43"/>
    <mergeCell ref="B44:B46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scenarios</vt:lpstr>
      <vt:lpstr>timber_outputs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Muhly, Tyler FLNR:EX</dc:creator>
  <cp:lastModifiedBy>Lachance, Genevieve E FLNR:EX</cp:lastModifiedBy>
  <dcterms:created xsi:type="dcterms:W3CDTF">2020-11-19T17:55:55Z</dcterms:created>
  <dcterms:modified xsi:type="dcterms:W3CDTF">2022-07-13T23:22:38Z</dcterms:modified>
</cp:coreProperties>
</file>